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Lukasz\Desktop\"/>
    </mc:Choice>
  </mc:AlternateContent>
  <xr:revisionPtr revIDLastSave="0" documentId="13_ncr:1_{5E78A34B-5B19-4E41-834D-FC16448FF05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1 - Wskaźniki siły" sheetId="6" r:id="rId1"/>
    <sheet name="Sheet2 - Ocena wyniku meczu" sheetId="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7" l="1"/>
  <c r="E7" i="7"/>
  <c r="D8" i="7"/>
  <c r="D7" i="7"/>
  <c r="W9" i="6" l="1"/>
  <c r="X9" i="6"/>
  <c r="W10" i="6"/>
  <c r="X10" i="6"/>
  <c r="W11" i="6"/>
  <c r="X11" i="6"/>
  <c r="W12" i="6"/>
  <c r="X12" i="6"/>
  <c r="W13" i="6"/>
  <c r="X13" i="6"/>
  <c r="W14" i="6"/>
  <c r="X14" i="6"/>
  <c r="W15" i="6"/>
  <c r="X15" i="6"/>
  <c r="W16" i="6"/>
  <c r="X16" i="6"/>
  <c r="W17" i="6"/>
  <c r="X17" i="6"/>
  <c r="W18" i="6"/>
  <c r="X18" i="6"/>
  <c r="W19" i="6"/>
  <c r="X19" i="6"/>
  <c r="W20" i="6"/>
  <c r="X20" i="6"/>
  <c r="W21" i="6"/>
  <c r="X21" i="6"/>
  <c r="W22" i="6"/>
  <c r="X22" i="6"/>
  <c r="W23" i="6"/>
  <c r="X23" i="6"/>
  <c r="W24" i="6"/>
  <c r="X24" i="6"/>
  <c r="W25" i="6"/>
  <c r="X25" i="6"/>
  <c r="W26" i="6"/>
  <c r="X26" i="6"/>
  <c r="X8" i="6"/>
  <c r="W8" i="6"/>
  <c r="X7" i="6"/>
  <c r="W7" i="6"/>
  <c r="W28" i="6" l="1"/>
  <c r="Z9" i="6" l="1"/>
  <c r="Z11" i="6"/>
  <c r="Z13" i="6"/>
  <c r="Z15" i="6"/>
  <c r="Z17" i="6"/>
  <c r="Z19" i="6"/>
  <c r="Z21" i="6"/>
  <c r="Z23" i="6"/>
  <c r="Z25" i="6"/>
  <c r="Z8" i="6"/>
  <c r="Z10" i="6"/>
  <c r="Z12" i="6"/>
  <c r="Z14" i="6"/>
  <c r="Z16" i="6"/>
  <c r="Z18" i="6"/>
  <c r="Z20" i="6"/>
  <c r="Z22" i="6"/>
  <c r="Z24" i="6"/>
  <c r="Z26" i="6"/>
  <c r="X28" i="6"/>
  <c r="AB14" i="6" s="1"/>
  <c r="Z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K7" i="6"/>
  <c r="J7" i="6"/>
  <c r="AD14" i="6" l="1"/>
  <c r="K28" i="6"/>
  <c r="O13" i="6" s="1"/>
  <c r="J28" i="6"/>
  <c r="M19" i="6" s="1"/>
  <c r="Q19" i="6" s="1"/>
  <c r="AB23" i="6"/>
  <c r="AD23" i="6" s="1"/>
  <c r="AB15" i="6"/>
  <c r="AD15" i="6" s="1"/>
  <c r="AB7" i="6"/>
  <c r="AD7" i="6" s="1"/>
  <c r="AB20" i="6"/>
  <c r="AD20" i="6" s="1"/>
  <c r="AB12" i="6"/>
  <c r="AD12" i="6" s="1"/>
  <c r="AB21" i="6"/>
  <c r="AD21" i="6" s="1"/>
  <c r="AB13" i="6"/>
  <c r="AD13" i="6" s="1"/>
  <c r="AB26" i="6"/>
  <c r="AD26" i="6" s="1"/>
  <c r="AB18" i="6"/>
  <c r="AD18" i="6" s="1"/>
  <c r="AB10" i="6"/>
  <c r="AD10" i="6" s="1"/>
  <c r="AB19" i="6"/>
  <c r="AB11" i="6"/>
  <c r="AD11" i="6" s="1"/>
  <c r="AB24" i="6"/>
  <c r="AD24" i="6" s="1"/>
  <c r="AB16" i="6"/>
  <c r="AD16" i="6" s="1"/>
  <c r="AB8" i="6"/>
  <c r="AD8" i="6" s="1"/>
  <c r="AB25" i="6"/>
  <c r="AD25" i="6" s="1"/>
  <c r="AB17" i="6"/>
  <c r="AD17" i="6" s="1"/>
  <c r="AB9" i="6"/>
  <c r="AD9" i="6" s="1"/>
  <c r="AB22" i="6"/>
  <c r="AD22" i="6" s="1"/>
  <c r="M13" i="6"/>
  <c r="M23" i="6"/>
  <c r="Q23" i="6" s="1"/>
  <c r="O9" i="6"/>
  <c r="O17" i="6"/>
  <c r="O23" i="6"/>
  <c r="O19" i="6"/>
  <c r="O25" i="6"/>
  <c r="O24" i="6"/>
  <c r="O22" i="6"/>
  <c r="O16" i="6"/>
  <c r="O14" i="6"/>
  <c r="O8" i="6"/>
  <c r="O10" i="6" l="1"/>
  <c r="O18" i="6"/>
  <c r="O26" i="6"/>
  <c r="O11" i="6"/>
  <c r="O15" i="6"/>
  <c r="M17" i="6"/>
  <c r="Q17" i="6" s="1"/>
  <c r="O12" i="6"/>
  <c r="O20" i="6"/>
  <c r="F8" i="7" s="1"/>
  <c r="O21" i="6"/>
  <c r="O7" i="6"/>
  <c r="Q13" i="6"/>
  <c r="AD19" i="6"/>
  <c r="M16" i="6"/>
  <c r="Q16" i="6" s="1"/>
  <c r="M7" i="6"/>
  <c r="Q7" i="6" s="1"/>
  <c r="M8" i="6"/>
  <c r="Q8" i="6" s="1"/>
  <c r="M26" i="6"/>
  <c r="M11" i="6"/>
  <c r="M15" i="6"/>
  <c r="Q15" i="6" s="1"/>
  <c r="M10" i="6"/>
  <c r="Q10" i="6" s="1"/>
  <c r="M18" i="6"/>
  <c r="Q18" i="6" s="1"/>
  <c r="M12" i="6"/>
  <c r="M20" i="6"/>
  <c r="M9" i="6"/>
  <c r="Q9" i="6" s="1"/>
  <c r="M21" i="6"/>
  <c r="Q21" i="6" s="1"/>
  <c r="M25" i="6"/>
  <c r="Q25" i="6" s="1"/>
  <c r="M24" i="6"/>
  <c r="Q24" i="6" s="1"/>
  <c r="M14" i="6"/>
  <c r="Q14" i="6" s="1"/>
  <c r="M22" i="6"/>
  <c r="Q22" i="6" s="1"/>
  <c r="F7" i="7" l="1"/>
  <c r="J7" i="7" s="1"/>
  <c r="Q20" i="6"/>
  <c r="Q12" i="6"/>
  <c r="Q11" i="6"/>
  <c r="Q26" i="6"/>
  <c r="R14" i="7"/>
  <c r="L16" i="7"/>
  <c r="R6" i="7"/>
  <c r="R9" i="7"/>
  <c r="L11" i="7"/>
  <c r="Q12" i="7"/>
  <c r="P15" i="7"/>
  <c r="K6" i="7"/>
  <c r="T14" i="7"/>
  <c r="N8" i="7"/>
  <c r="S9" i="7"/>
  <c r="M11" i="7"/>
  <c r="P14" i="7"/>
  <c r="T6" i="7"/>
  <c r="K8" i="7"/>
  <c r="J11" i="7"/>
  <c r="T13" i="7"/>
  <c r="S16" i="7"/>
  <c r="P8" i="7"/>
  <c r="J10" i="7"/>
  <c r="T12" i="7"/>
  <c r="N14" i="7"/>
  <c r="N6" i="7"/>
  <c r="N9" i="7"/>
  <c r="M12" i="7"/>
  <c r="R13" i="7"/>
  <c r="Q16" i="7"/>
  <c r="L14" i="7"/>
  <c r="J8" i="7"/>
  <c r="O9" i="7"/>
  <c r="N12" i="7"/>
  <c r="S13" i="7"/>
  <c r="N7" i="7"/>
  <c r="S8" i="7"/>
  <c r="M10" i="7"/>
  <c r="R11" i="7"/>
  <c r="L13" i="7"/>
  <c r="Q14" i="7"/>
  <c r="K16" i="7"/>
  <c r="Q6" i="7"/>
  <c r="S7" i="7"/>
  <c r="M9" i="7"/>
  <c r="R10" i="7"/>
  <c r="L12" i="7"/>
  <c r="Q13" i="7"/>
  <c r="K15" i="7"/>
  <c r="P16" i="7"/>
  <c r="L7" i="7"/>
  <c r="Q8" i="7"/>
  <c r="K10" i="7"/>
  <c r="P11" i="7"/>
  <c r="J13" i="7"/>
  <c r="O14" i="7"/>
  <c r="T15" i="7"/>
  <c r="O6" i="7"/>
  <c r="Q15" i="7"/>
  <c r="M7" i="7"/>
  <c r="R8" i="7"/>
  <c r="L10" i="7"/>
  <c r="Q11" i="7"/>
  <c r="K13" i="7"/>
  <c r="M15" i="7"/>
  <c r="P9" i="7"/>
  <c r="O12" i="7"/>
  <c r="N15" i="7"/>
  <c r="K7" i="7"/>
  <c r="O11" i="7"/>
  <c r="S15" i="7"/>
  <c r="T7" i="7"/>
  <c r="S10" i="7"/>
  <c r="L15" i="7"/>
  <c r="L6" i="7"/>
  <c r="T10" i="7"/>
  <c r="R16" i="7"/>
  <c r="R7" i="7"/>
  <c r="L9" i="7"/>
  <c r="Q10" i="7"/>
  <c r="K12" i="7"/>
  <c r="P13" i="7"/>
  <c r="J15" i="7"/>
  <c r="O16" i="7"/>
  <c r="J6" i="7"/>
  <c r="L8" i="7"/>
  <c r="Q9" i="7"/>
  <c r="K11" i="7"/>
  <c r="P12" i="7"/>
  <c r="J14" i="7"/>
  <c r="O15" i="7"/>
  <c r="T16" i="7"/>
  <c r="P7" i="7"/>
  <c r="J9" i="7"/>
  <c r="O10" i="7"/>
  <c r="T11" i="7"/>
  <c r="N13" i="7"/>
  <c r="S14" i="7"/>
  <c r="M16" i="7"/>
  <c r="S6" i="7"/>
  <c r="N16" i="7"/>
  <c r="Q7" i="7"/>
  <c r="K9" i="7"/>
  <c r="P10" i="7"/>
  <c r="J12" i="7"/>
  <c r="O13" i="7"/>
  <c r="J16" i="7"/>
  <c r="S11" i="7" l="1"/>
  <c r="N10" i="7"/>
  <c r="T8" i="7"/>
  <c r="R15" i="7"/>
  <c r="M6" i="7"/>
  <c r="M14" i="7"/>
  <c r="N11" i="7"/>
  <c r="T9" i="7"/>
  <c r="O8" i="7"/>
  <c r="R12" i="7"/>
  <c r="P6" i="7"/>
  <c r="K14" i="7"/>
  <c r="M8" i="7"/>
  <c r="M13" i="7"/>
  <c r="O7" i="7"/>
  <c r="S12" i="7"/>
  <c r="X6" i="7"/>
  <c r="X7" i="7" s="1"/>
  <c r="W6" i="7" l="1"/>
  <c r="W7" i="7" s="1"/>
  <c r="Y6" i="7"/>
  <c r="Y7" i="7" s="1"/>
</calcChain>
</file>

<file path=xl/sharedStrings.xml><?xml version="1.0" encoding="utf-8"?>
<sst xmlns="http://schemas.openxmlformats.org/spreadsheetml/2006/main" count="113" uniqueCount="68">
  <si>
    <t>GA</t>
  </si>
  <si>
    <t>Arsenal</t>
  </si>
  <si>
    <t>Bournemouth</t>
  </si>
  <si>
    <t>Brighton</t>
  </si>
  <si>
    <t>Burnley</t>
  </si>
  <si>
    <t>Cardiff</t>
  </si>
  <si>
    <t>Chelsea</t>
  </si>
  <si>
    <t>Crystal Palace</t>
  </si>
  <si>
    <t>Everton</t>
  </si>
  <si>
    <t>Fulham</t>
  </si>
  <si>
    <t>Huddersfield</t>
  </si>
  <si>
    <t>Leicester</t>
  </si>
  <si>
    <t>Liverpool</t>
  </si>
  <si>
    <t>Manchester City</t>
  </si>
  <si>
    <t>Manchester United</t>
  </si>
  <si>
    <t>Newcastle United</t>
  </si>
  <si>
    <t>Southampton</t>
  </si>
  <si>
    <t>Tottenham</t>
  </si>
  <si>
    <t>Watford</t>
  </si>
  <si>
    <t>West Ham</t>
  </si>
  <si>
    <t>Wolverhampton Wanderers</t>
  </si>
  <si>
    <t>GS</t>
  </si>
  <si>
    <t>xG</t>
  </si>
  <si>
    <t>MP</t>
  </si>
  <si>
    <t>→</t>
  </si>
  <si>
    <t>Avg.</t>
  </si>
  <si>
    <t>#</t>
  </si>
  <si>
    <t>►</t>
  </si>
  <si>
    <t>Sheet2 - Match predictions</t>
  </si>
  <si>
    <t>Krok 1 - Obliczanie wskaźników siły drużyny gospodarzy</t>
  </si>
  <si>
    <t>Krok 2 - Obliczenie wskaźników siły drużyny gości</t>
  </si>
  <si>
    <t># WPROWADŹ STATYSTYKI GOSPODARZY</t>
  </si>
  <si>
    <t># WPROWADŹ STATYSTYKI GOŚCI</t>
  </si>
  <si>
    <t>Drużyna</t>
  </si>
  <si>
    <t>Śr. GS</t>
  </si>
  <si>
    <t>Śr. GA</t>
  </si>
  <si>
    <t>Atak</t>
  </si>
  <si>
    <t>Obrona</t>
  </si>
  <si>
    <t>Ogólny</t>
  </si>
  <si>
    <t>Średnie Ligi - Gole Gości</t>
  </si>
  <si>
    <t>Średnie Ligi - Gole Gospodarzy</t>
  </si>
  <si>
    <t>Średnia</t>
  </si>
  <si>
    <t>Gole Przeciwko</t>
  </si>
  <si>
    <t>Gole Zdobyte</t>
  </si>
  <si>
    <t>Rozegrane Mecze</t>
  </si>
  <si>
    <t>Śr. Gospodarzy</t>
  </si>
  <si>
    <t>Wskaźniki Gospodarzy</t>
  </si>
  <si>
    <t>Śr. Gości</t>
  </si>
  <si>
    <t>GS i  GA</t>
  </si>
  <si>
    <t>Krok 3 - Wybierz mecz i oblicz oczekiwane bramki (xG)</t>
  </si>
  <si>
    <t># WSTAW MECZ</t>
  </si>
  <si>
    <t>KTÓRY CHCESZ OBLICZYĆ</t>
  </si>
  <si>
    <t>Wskaźniki</t>
  </si>
  <si>
    <t>Oczekiwana</t>
  </si>
  <si>
    <t>Goście</t>
  </si>
  <si>
    <t>Gospodarz</t>
  </si>
  <si>
    <t>Krok 4 - Przewidywanie wyników</t>
  </si>
  <si>
    <t>Gole drużyny Gospodarzy</t>
  </si>
  <si>
    <t>Gole drużyny Gości</t>
  </si>
  <si>
    <t>Gosp. (1)</t>
  </si>
  <si>
    <t>Remis (X)</t>
  </si>
  <si>
    <t>Gość (2)</t>
  </si>
  <si>
    <t>Prawd.</t>
  </si>
  <si>
    <t>Kurs</t>
  </si>
  <si>
    <t>Kursy 1X2</t>
  </si>
  <si>
    <t>Liczba Goli</t>
  </si>
  <si>
    <t>Legenda</t>
  </si>
  <si>
    <t>Krok 5 - Przeliczenie na kursy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</si>
</sst>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22222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22222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i/>
      <sz val="10"/>
      <color rgb="FF222222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0"/>
      <color rgb="FFE71E39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u/>
      <sz val="12"/>
      <color rgb="FFE71E3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1E39"/>
        <bgColor indexed="64"/>
      </patternFill>
    </fill>
    <fill>
      <patternFill patternType="solid">
        <fgColor rgb="FF2222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textRotation="90"/>
    </xf>
    <xf numFmtId="0" fontId="8" fillId="4" borderId="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E71E39"/>
      <color rgb="FF222222"/>
      <color rgb="FFDDDDDD"/>
      <color rgb="FFFCE0E4"/>
      <color rgb="FFF07486"/>
      <color rgb="FFE82C47"/>
      <color rgb="FFF07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36"/>
  <sheetViews>
    <sheetView showGridLines="0" showRowColHeaders="0" zoomScaleNormal="100" workbookViewId="0">
      <selection activeCell="B12" sqref="B12"/>
    </sheetView>
  </sheetViews>
  <sheetFormatPr defaultColWidth="2.88671875" defaultRowHeight="15" customHeight="1" x14ac:dyDescent="0.3"/>
  <cols>
    <col min="1" max="1" width="2.88671875" style="13"/>
    <col min="2" max="2" width="12.88671875" style="13" bestFit="1" customWidth="1"/>
    <col min="3" max="3" width="2.88671875" style="13" customWidth="1"/>
    <col min="4" max="4" width="4.109375" style="13" bestFit="1" customWidth="1"/>
    <col min="5" max="5" width="2.88671875" style="13" customWidth="1"/>
    <col min="6" max="6" width="22" style="13" bestFit="1" customWidth="1"/>
    <col min="7" max="9" width="5" style="13" customWidth="1"/>
    <col min="10" max="11" width="8.5546875" style="13" customWidth="1"/>
    <col min="12" max="12" width="0.6640625" style="13" customWidth="1"/>
    <col min="13" max="13" width="10" style="13" customWidth="1"/>
    <col min="14" max="14" width="0.6640625" style="13" customWidth="1"/>
    <col min="15" max="15" width="10" style="13" customWidth="1"/>
    <col min="16" max="16" width="0.6640625" style="13" customWidth="1"/>
    <col min="17" max="17" width="10" style="13" customWidth="1"/>
    <col min="18" max="18" width="2.88671875" style="13"/>
    <col min="19" max="19" width="22" style="13" bestFit="1" customWidth="1"/>
    <col min="20" max="22" width="5" style="13" customWidth="1"/>
    <col min="23" max="24" width="8.5546875" style="13" customWidth="1"/>
    <col min="25" max="25" width="0.6640625" style="13" customWidth="1"/>
    <col min="26" max="26" width="10" style="13" customWidth="1"/>
    <col min="27" max="27" width="0.6640625" style="13" customWidth="1"/>
    <col min="28" max="28" width="10" style="13" customWidth="1"/>
    <col min="29" max="29" width="0.6640625" style="13" customWidth="1"/>
    <col min="30" max="30" width="10" style="13" customWidth="1"/>
    <col min="31" max="31" width="2.88671875" style="13"/>
    <col min="32" max="32" width="28" style="13" bestFit="1" customWidth="1"/>
    <col min="33" max="16384" width="2.88671875" style="13"/>
  </cols>
  <sheetData>
    <row r="1" spans="2:53" ht="15" customHeight="1" x14ac:dyDescent="0.3">
      <c r="B1" s="12"/>
      <c r="C1" s="12"/>
      <c r="D1" s="12"/>
    </row>
    <row r="2" spans="2:53" ht="22.5" customHeight="1" x14ac:dyDescent="0.3">
      <c r="B2" s="53" t="s">
        <v>66</v>
      </c>
      <c r="C2" s="53"/>
      <c r="D2" s="53"/>
      <c r="E2" s="14"/>
      <c r="F2" s="61" t="s">
        <v>29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32" t="s">
        <v>27</v>
      </c>
      <c r="S2" s="61" t="s">
        <v>30</v>
      </c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32" t="s">
        <v>27</v>
      </c>
      <c r="AF2" s="48" t="s">
        <v>28</v>
      </c>
      <c r="AG2" s="14"/>
      <c r="AH2" s="14"/>
      <c r="AI2" s="14"/>
    </row>
    <row r="3" spans="2:53" ht="15" customHeight="1" x14ac:dyDescent="0.3">
      <c r="B3" s="9" t="s">
        <v>41</v>
      </c>
      <c r="C3" s="15" t="s">
        <v>24</v>
      </c>
      <c r="D3" s="9" t="s">
        <v>25</v>
      </c>
    </row>
    <row r="4" spans="2:53" ht="15" customHeight="1" x14ac:dyDescent="0.3">
      <c r="B4" s="9" t="s">
        <v>42</v>
      </c>
      <c r="C4" s="15" t="s">
        <v>24</v>
      </c>
      <c r="D4" s="9" t="s">
        <v>0</v>
      </c>
      <c r="F4" s="56" t="s">
        <v>31</v>
      </c>
      <c r="G4" s="56"/>
      <c r="H4" s="56"/>
      <c r="I4" s="57"/>
      <c r="J4" s="63" t="s">
        <v>45</v>
      </c>
      <c r="K4" s="60"/>
      <c r="L4" s="24"/>
      <c r="M4" s="60" t="s">
        <v>46</v>
      </c>
      <c r="N4" s="60"/>
      <c r="O4" s="60"/>
      <c r="P4" s="60"/>
      <c r="Q4" s="60"/>
      <c r="R4" s="12"/>
      <c r="S4" s="56" t="s">
        <v>32</v>
      </c>
      <c r="T4" s="56"/>
      <c r="U4" s="56"/>
      <c r="V4" s="57"/>
      <c r="W4" s="63" t="s">
        <v>47</v>
      </c>
      <c r="X4" s="60"/>
      <c r="Y4" s="25"/>
      <c r="Z4" s="60" t="s">
        <v>46</v>
      </c>
      <c r="AA4" s="60"/>
      <c r="AB4" s="60"/>
      <c r="AC4" s="60"/>
      <c r="AD4" s="60"/>
    </row>
    <row r="5" spans="2:53" ht="15" customHeight="1" x14ac:dyDescent="0.3">
      <c r="B5" s="13" t="s">
        <v>43</v>
      </c>
      <c r="C5" s="15" t="s">
        <v>24</v>
      </c>
      <c r="D5" s="13" t="s">
        <v>21</v>
      </c>
      <c r="F5" s="58"/>
      <c r="G5" s="58"/>
      <c r="H5" s="58"/>
      <c r="I5" s="59"/>
      <c r="J5" s="54" t="s">
        <v>48</v>
      </c>
      <c r="K5" s="55"/>
      <c r="L5" s="29"/>
      <c r="M5" s="55"/>
      <c r="N5" s="55"/>
      <c r="O5" s="55"/>
      <c r="P5" s="55"/>
      <c r="Q5" s="55"/>
      <c r="R5" s="12"/>
      <c r="S5" s="58"/>
      <c r="T5" s="58"/>
      <c r="U5" s="58"/>
      <c r="V5" s="59"/>
      <c r="W5" s="55" t="s">
        <v>48</v>
      </c>
      <c r="X5" s="55"/>
      <c r="Y5" s="52"/>
      <c r="Z5" s="55"/>
      <c r="AA5" s="55"/>
      <c r="AB5" s="55"/>
      <c r="AC5" s="55"/>
      <c r="AD5" s="55"/>
    </row>
    <row r="6" spans="2:53" ht="15" customHeight="1" x14ac:dyDescent="0.3">
      <c r="B6" s="9" t="s">
        <v>44</v>
      </c>
      <c r="C6" s="15" t="s">
        <v>24</v>
      </c>
      <c r="D6" s="9" t="s">
        <v>23</v>
      </c>
      <c r="F6" s="16" t="s">
        <v>33</v>
      </c>
      <c r="G6" s="3" t="s">
        <v>23</v>
      </c>
      <c r="H6" s="3" t="s">
        <v>21</v>
      </c>
      <c r="I6" s="23" t="s">
        <v>0</v>
      </c>
      <c r="J6" s="2" t="s">
        <v>34</v>
      </c>
      <c r="K6" s="2" t="s">
        <v>35</v>
      </c>
      <c r="L6" s="21"/>
      <c r="M6" s="2" t="s">
        <v>36</v>
      </c>
      <c r="N6" s="2"/>
      <c r="O6" s="51" t="s">
        <v>37</v>
      </c>
      <c r="P6" s="2"/>
      <c r="Q6" s="2" t="s">
        <v>38</v>
      </c>
      <c r="R6" s="9"/>
      <c r="S6" s="50" t="s">
        <v>33</v>
      </c>
      <c r="T6" s="2" t="s">
        <v>23</v>
      </c>
      <c r="U6" s="2" t="s">
        <v>21</v>
      </c>
      <c r="V6" s="2" t="s">
        <v>0</v>
      </c>
      <c r="W6" s="21" t="s">
        <v>34</v>
      </c>
      <c r="X6" s="2" t="s">
        <v>35</v>
      </c>
      <c r="Y6" s="22"/>
      <c r="Z6" s="2" t="s">
        <v>36</v>
      </c>
      <c r="AA6" s="50"/>
      <c r="AB6" s="51" t="s">
        <v>37</v>
      </c>
      <c r="AC6" s="2"/>
      <c r="AD6" s="2" t="s">
        <v>38</v>
      </c>
    </row>
    <row r="7" spans="2:53" ht="15" customHeight="1" x14ac:dyDescent="0.3">
      <c r="F7" s="9" t="s">
        <v>1</v>
      </c>
      <c r="G7" s="4">
        <v>19</v>
      </c>
      <c r="H7" s="4">
        <v>42</v>
      </c>
      <c r="I7" s="7">
        <v>16</v>
      </c>
      <c r="J7" s="5">
        <f>H7/$G7</f>
        <v>2.2105263157894739</v>
      </c>
      <c r="K7" s="8">
        <f>I7/$G7</f>
        <v>0.84210526315789469</v>
      </c>
      <c r="L7" s="5"/>
      <c r="M7" s="11">
        <f>J7/J$28</f>
        <v>1.4093959731543624</v>
      </c>
      <c r="N7" s="10"/>
      <c r="O7" s="11">
        <f>K7/K$28</f>
        <v>0.67226890756302515</v>
      </c>
      <c r="P7" s="10"/>
      <c r="Q7" s="10">
        <f>M7-O7</f>
        <v>0.73712706559133723</v>
      </c>
      <c r="R7" s="12"/>
      <c r="S7" s="9" t="s">
        <v>1</v>
      </c>
      <c r="T7" s="4">
        <v>19</v>
      </c>
      <c r="U7" s="4">
        <v>31</v>
      </c>
      <c r="V7" s="7">
        <v>35</v>
      </c>
      <c r="W7" s="5">
        <f>U7/$T7</f>
        <v>1.631578947368421</v>
      </c>
      <c r="X7" s="8">
        <f>V7/$T7</f>
        <v>1.8421052631578947</v>
      </c>
      <c r="Y7" s="17"/>
      <c r="Z7" s="11">
        <f>W7/W$28</f>
        <v>1.3025210084033614</v>
      </c>
      <c r="AA7" s="18"/>
      <c r="AB7" s="11">
        <f>X7/X$28</f>
        <v>1.1744966442953022</v>
      </c>
      <c r="AC7" s="10"/>
      <c r="AD7" s="10">
        <f>Z7-AB7</f>
        <v>0.12802436410805917</v>
      </c>
    </row>
    <row r="8" spans="2:53" ht="15" customHeight="1" x14ac:dyDescent="0.3">
      <c r="F8" s="9" t="s">
        <v>2</v>
      </c>
      <c r="G8" s="4">
        <v>19</v>
      </c>
      <c r="H8" s="4">
        <v>30</v>
      </c>
      <c r="I8" s="7">
        <v>25</v>
      </c>
      <c r="J8" s="5">
        <f t="shared" ref="J8:J26" si="0">H8/$G8</f>
        <v>1.5789473684210527</v>
      </c>
      <c r="K8" s="8">
        <f t="shared" ref="K8:K26" si="1">I8/$G8</f>
        <v>1.3157894736842106</v>
      </c>
      <c r="L8" s="5"/>
      <c r="M8" s="11">
        <f t="shared" ref="M8:M26" si="2">J8/J$28</f>
        <v>1.006711409395973</v>
      </c>
      <c r="N8" s="10"/>
      <c r="O8" s="11">
        <f t="shared" ref="O8:O26" si="3">K8/K$28</f>
        <v>1.0504201680672269</v>
      </c>
      <c r="P8" s="10"/>
      <c r="Q8" s="10">
        <f t="shared" ref="Q8:Q26" si="4">M8-O8</f>
        <v>-4.37087586712539E-2</v>
      </c>
      <c r="R8" s="12"/>
      <c r="S8" s="9" t="s">
        <v>2</v>
      </c>
      <c r="T8" s="4">
        <v>19</v>
      </c>
      <c r="U8" s="4">
        <v>26</v>
      </c>
      <c r="V8" s="7">
        <v>45</v>
      </c>
      <c r="W8" s="5">
        <f>U8/$T8</f>
        <v>1.368421052631579</v>
      </c>
      <c r="X8" s="8">
        <f>V8/$T8</f>
        <v>2.3684210526315788</v>
      </c>
      <c r="Y8" s="17"/>
      <c r="Z8" s="11">
        <f t="shared" ref="Z8:Z26" si="5">W8/W$28</f>
        <v>1.0924369747899161</v>
      </c>
      <c r="AA8" s="18"/>
      <c r="AB8" s="11">
        <f t="shared" ref="AB8:AB26" si="6">X8/X$28</f>
        <v>1.5100671140939599</v>
      </c>
      <c r="AC8" s="10"/>
      <c r="AD8" s="10">
        <f t="shared" ref="AD8:AD26" si="7">Z8-AB8</f>
        <v>-0.4176301393040438</v>
      </c>
    </row>
    <row r="9" spans="2:53" ht="15" customHeight="1" x14ac:dyDescent="0.3">
      <c r="F9" s="9" t="s">
        <v>3</v>
      </c>
      <c r="G9" s="4">
        <v>19</v>
      </c>
      <c r="H9" s="4">
        <v>19</v>
      </c>
      <c r="I9" s="7">
        <v>28</v>
      </c>
      <c r="J9" s="5">
        <f t="shared" si="0"/>
        <v>1</v>
      </c>
      <c r="K9" s="8">
        <f t="shared" si="1"/>
        <v>1.4736842105263157</v>
      </c>
      <c r="L9" s="5"/>
      <c r="M9" s="11">
        <f t="shared" si="2"/>
        <v>0.63758389261744963</v>
      </c>
      <c r="N9" s="10"/>
      <c r="O9" s="11">
        <f t="shared" si="3"/>
        <v>1.1764705882352939</v>
      </c>
      <c r="P9" s="10"/>
      <c r="Q9" s="10">
        <f t="shared" si="4"/>
        <v>-0.5388866956178443</v>
      </c>
      <c r="R9" s="12"/>
      <c r="S9" s="9" t="s">
        <v>3</v>
      </c>
      <c r="T9" s="4">
        <v>19</v>
      </c>
      <c r="U9" s="4">
        <v>16</v>
      </c>
      <c r="V9" s="7">
        <v>32</v>
      </c>
      <c r="W9" s="5">
        <f t="shared" ref="W9:W26" si="8">U9/$T9</f>
        <v>0.84210526315789469</v>
      </c>
      <c r="X9" s="8">
        <f t="shared" ref="X9:X26" si="9">V9/$T9</f>
        <v>1.6842105263157894</v>
      </c>
      <c r="Y9" s="17"/>
      <c r="Z9" s="11">
        <f t="shared" si="5"/>
        <v>0.67226890756302526</v>
      </c>
      <c r="AA9" s="18"/>
      <c r="AB9" s="11">
        <f t="shared" si="6"/>
        <v>1.0738255033557047</v>
      </c>
      <c r="AC9" s="10"/>
      <c r="AD9" s="10">
        <f t="shared" si="7"/>
        <v>-0.40155659579267944</v>
      </c>
    </row>
    <row r="10" spans="2:53" ht="15" customHeight="1" x14ac:dyDescent="0.3">
      <c r="F10" s="9" t="s">
        <v>4</v>
      </c>
      <c r="G10" s="4">
        <v>19</v>
      </c>
      <c r="H10" s="4">
        <v>24</v>
      </c>
      <c r="I10" s="7">
        <v>32</v>
      </c>
      <c r="J10" s="5">
        <f t="shared" si="0"/>
        <v>1.263157894736842</v>
      </c>
      <c r="K10" s="8">
        <f t="shared" si="1"/>
        <v>1.6842105263157894</v>
      </c>
      <c r="L10" s="5"/>
      <c r="M10" s="11">
        <f t="shared" si="2"/>
        <v>0.80536912751677836</v>
      </c>
      <c r="N10" s="10"/>
      <c r="O10" s="11">
        <f t="shared" si="3"/>
        <v>1.3445378151260503</v>
      </c>
      <c r="P10" s="10"/>
      <c r="Q10" s="10">
        <f t="shared" si="4"/>
        <v>-0.53916868760927195</v>
      </c>
      <c r="R10" s="12"/>
      <c r="S10" s="9" t="s">
        <v>4</v>
      </c>
      <c r="T10" s="4">
        <v>19</v>
      </c>
      <c r="U10" s="4">
        <v>21</v>
      </c>
      <c r="V10" s="7">
        <v>36</v>
      </c>
      <c r="W10" s="5">
        <f t="shared" si="8"/>
        <v>1.1052631578947369</v>
      </c>
      <c r="X10" s="8">
        <f t="shared" si="9"/>
        <v>1.8947368421052631</v>
      </c>
      <c r="Y10" s="17"/>
      <c r="Z10" s="11">
        <f t="shared" si="5"/>
        <v>0.88235294117647078</v>
      </c>
      <c r="AA10" s="18"/>
      <c r="AB10" s="11">
        <f t="shared" si="6"/>
        <v>1.2080536912751678</v>
      </c>
      <c r="AC10" s="10"/>
      <c r="AD10" s="10">
        <f t="shared" si="7"/>
        <v>-0.32570075009869703</v>
      </c>
    </row>
    <row r="11" spans="2:53" ht="15" customHeight="1" x14ac:dyDescent="0.3">
      <c r="F11" s="9" t="s">
        <v>5</v>
      </c>
      <c r="G11" s="4">
        <v>19</v>
      </c>
      <c r="H11" s="4">
        <v>21</v>
      </c>
      <c r="I11" s="7">
        <v>38</v>
      </c>
      <c r="J11" s="5">
        <f t="shared" si="0"/>
        <v>1.1052631578947369</v>
      </c>
      <c r="K11" s="8">
        <f t="shared" si="1"/>
        <v>2</v>
      </c>
      <c r="L11" s="5"/>
      <c r="M11" s="11">
        <f t="shared" si="2"/>
        <v>0.70469798657718119</v>
      </c>
      <c r="N11" s="10"/>
      <c r="O11" s="11">
        <f t="shared" si="3"/>
        <v>1.5966386554621848</v>
      </c>
      <c r="P11" s="10"/>
      <c r="Q11" s="10">
        <f t="shared" si="4"/>
        <v>-0.89194066888500356</v>
      </c>
      <c r="R11" s="12"/>
      <c r="S11" s="9" t="s">
        <v>5</v>
      </c>
      <c r="T11" s="4">
        <v>19</v>
      </c>
      <c r="U11" s="4">
        <v>13</v>
      </c>
      <c r="V11" s="7">
        <v>31</v>
      </c>
      <c r="W11" s="5">
        <f t="shared" si="8"/>
        <v>0.68421052631578949</v>
      </c>
      <c r="X11" s="8">
        <f t="shared" si="9"/>
        <v>1.631578947368421</v>
      </c>
      <c r="Y11" s="17"/>
      <c r="Z11" s="11">
        <f t="shared" si="5"/>
        <v>0.54621848739495804</v>
      </c>
      <c r="AA11" s="18"/>
      <c r="AB11" s="11">
        <f t="shared" si="6"/>
        <v>1.0402684563758391</v>
      </c>
      <c r="AC11" s="10"/>
      <c r="AD11" s="10">
        <f t="shared" si="7"/>
        <v>-0.49404996898088105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53" ht="15" customHeight="1" x14ac:dyDescent="0.3">
      <c r="F12" s="9" t="s">
        <v>6</v>
      </c>
      <c r="G12" s="4">
        <v>19</v>
      </c>
      <c r="H12" s="4">
        <v>39</v>
      </c>
      <c r="I12" s="7">
        <v>12</v>
      </c>
      <c r="J12" s="5">
        <f t="shared" si="0"/>
        <v>2.0526315789473686</v>
      </c>
      <c r="K12" s="8">
        <f t="shared" si="1"/>
        <v>0.63157894736842102</v>
      </c>
      <c r="L12" s="5"/>
      <c r="M12" s="11">
        <f t="shared" si="2"/>
        <v>1.3087248322147651</v>
      </c>
      <c r="N12" s="10"/>
      <c r="O12" s="11">
        <f t="shared" si="3"/>
        <v>0.50420168067226878</v>
      </c>
      <c r="P12" s="10"/>
      <c r="Q12" s="10">
        <f t="shared" si="4"/>
        <v>0.80452315154249632</v>
      </c>
      <c r="R12" s="12"/>
      <c r="S12" s="9" t="s">
        <v>6</v>
      </c>
      <c r="T12" s="4">
        <v>19</v>
      </c>
      <c r="U12" s="4">
        <v>24</v>
      </c>
      <c r="V12" s="7">
        <v>27</v>
      </c>
      <c r="W12" s="5">
        <f t="shared" si="8"/>
        <v>1.263157894736842</v>
      </c>
      <c r="X12" s="8">
        <f t="shared" si="9"/>
        <v>1.4210526315789473</v>
      </c>
      <c r="Y12" s="17"/>
      <c r="Z12" s="11">
        <f t="shared" si="5"/>
        <v>1.0084033613445378</v>
      </c>
      <c r="AA12" s="18"/>
      <c r="AB12" s="11">
        <f t="shared" si="6"/>
        <v>0.90604026845637597</v>
      </c>
      <c r="AC12" s="10"/>
      <c r="AD12" s="10">
        <f t="shared" si="7"/>
        <v>0.10236309288816181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53" ht="15" customHeight="1" x14ac:dyDescent="0.3">
      <c r="F13" s="9" t="s">
        <v>7</v>
      </c>
      <c r="G13" s="4">
        <v>19</v>
      </c>
      <c r="H13" s="4">
        <v>19</v>
      </c>
      <c r="I13" s="7">
        <v>23</v>
      </c>
      <c r="J13" s="5">
        <f t="shared" si="0"/>
        <v>1</v>
      </c>
      <c r="K13" s="8">
        <f t="shared" si="1"/>
        <v>1.2105263157894737</v>
      </c>
      <c r="L13" s="5"/>
      <c r="M13" s="11">
        <f t="shared" si="2"/>
        <v>0.63758389261744963</v>
      </c>
      <c r="N13" s="10"/>
      <c r="O13" s="11">
        <f t="shared" si="3"/>
        <v>0.96638655462184864</v>
      </c>
      <c r="P13" s="10"/>
      <c r="Q13" s="10">
        <f t="shared" si="4"/>
        <v>-0.328802662004399</v>
      </c>
      <c r="R13" s="12"/>
      <c r="S13" s="9" t="s">
        <v>7</v>
      </c>
      <c r="T13" s="4">
        <v>19</v>
      </c>
      <c r="U13" s="4">
        <v>32</v>
      </c>
      <c r="V13" s="7">
        <v>30</v>
      </c>
      <c r="W13" s="5">
        <f t="shared" si="8"/>
        <v>1.6842105263157894</v>
      </c>
      <c r="X13" s="8">
        <f t="shared" si="9"/>
        <v>1.5789473684210527</v>
      </c>
      <c r="Y13" s="17"/>
      <c r="Z13" s="11">
        <f t="shared" si="5"/>
        <v>1.3445378151260505</v>
      </c>
      <c r="AA13" s="18"/>
      <c r="AB13" s="11">
        <f t="shared" si="6"/>
        <v>1.0067114093959733</v>
      </c>
      <c r="AC13" s="10"/>
      <c r="AD13" s="10">
        <f t="shared" si="7"/>
        <v>0.33782640573007727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2:53" ht="15" customHeight="1" x14ac:dyDescent="0.3">
      <c r="F14" s="9" t="s">
        <v>8</v>
      </c>
      <c r="G14" s="4">
        <v>19</v>
      </c>
      <c r="H14" s="4">
        <v>30</v>
      </c>
      <c r="I14" s="7">
        <v>21</v>
      </c>
      <c r="J14" s="5">
        <f t="shared" si="0"/>
        <v>1.5789473684210527</v>
      </c>
      <c r="K14" s="8">
        <f t="shared" si="1"/>
        <v>1.1052631578947369</v>
      </c>
      <c r="L14" s="5"/>
      <c r="M14" s="11">
        <f t="shared" si="2"/>
        <v>1.006711409395973</v>
      </c>
      <c r="N14" s="10"/>
      <c r="O14" s="11">
        <f t="shared" si="3"/>
        <v>0.88235294117647056</v>
      </c>
      <c r="P14" s="10"/>
      <c r="Q14" s="10">
        <f t="shared" si="4"/>
        <v>0.12435846821950247</v>
      </c>
      <c r="R14" s="12"/>
      <c r="S14" s="9" t="s">
        <v>8</v>
      </c>
      <c r="T14" s="4">
        <v>19</v>
      </c>
      <c r="U14" s="4">
        <v>24</v>
      </c>
      <c r="V14" s="7">
        <v>25</v>
      </c>
      <c r="W14" s="5">
        <f t="shared" si="8"/>
        <v>1.263157894736842</v>
      </c>
      <c r="X14" s="8">
        <f t="shared" si="9"/>
        <v>1.3157894736842106</v>
      </c>
      <c r="Y14" s="17"/>
      <c r="Z14" s="11">
        <f t="shared" si="5"/>
        <v>1.0084033613445378</v>
      </c>
      <c r="AA14" s="18"/>
      <c r="AB14" s="11">
        <f t="shared" si="6"/>
        <v>0.83892617449664453</v>
      </c>
      <c r="AC14" s="10"/>
      <c r="AD14" s="10">
        <f t="shared" si="7"/>
        <v>0.16947718684789326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2:53" ht="15" customHeight="1" x14ac:dyDescent="0.3">
      <c r="F15" s="9" t="s">
        <v>9</v>
      </c>
      <c r="G15" s="4">
        <v>19</v>
      </c>
      <c r="H15" s="4">
        <v>22</v>
      </c>
      <c r="I15" s="7">
        <v>36</v>
      </c>
      <c r="J15" s="5">
        <f t="shared" si="0"/>
        <v>1.1578947368421053</v>
      </c>
      <c r="K15" s="8">
        <f t="shared" si="1"/>
        <v>1.8947368421052631</v>
      </c>
      <c r="L15" s="5"/>
      <c r="M15" s="11">
        <f t="shared" si="2"/>
        <v>0.73825503355704691</v>
      </c>
      <c r="N15" s="10"/>
      <c r="O15" s="11">
        <f t="shared" si="3"/>
        <v>1.5126050420168065</v>
      </c>
      <c r="P15" s="10"/>
      <c r="Q15" s="10">
        <f t="shared" si="4"/>
        <v>-0.77435000845975954</v>
      </c>
      <c r="R15" s="12"/>
      <c r="S15" s="9" t="s">
        <v>9</v>
      </c>
      <c r="T15" s="4">
        <v>19</v>
      </c>
      <c r="U15" s="4">
        <v>12</v>
      </c>
      <c r="V15" s="7">
        <v>45</v>
      </c>
      <c r="W15" s="5">
        <f t="shared" si="8"/>
        <v>0.63157894736842102</v>
      </c>
      <c r="X15" s="8">
        <f t="shared" si="9"/>
        <v>2.3684210526315788</v>
      </c>
      <c r="Y15" s="17"/>
      <c r="Z15" s="11">
        <f t="shared" si="5"/>
        <v>0.50420168067226889</v>
      </c>
      <c r="AA15" s="18"/>
      <c r="AB15" s="11">
        <f t="shared" si="6"/>
        <v>1.5100671140939599</v>
      </c>
      <c r="AC15" s="10"/>
      <c r="AD15" s="10">
        <f t="shared" si="7"/>
        <v>-1.005865433421691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2:53" ht="14.25" customHeight="1" x14ac:dyDescent="0.3">
      <c r="F16" s="9" t="s">
        <v>10</v>
      </c>
      <c r="G16" s="4">
        <v>19</v>
      </c>
      <c r="H16" s="4">
        <v>10</v>
      </c>
      <c r="I16" s="7">
        <v>31</v>
      </c>
      <c r="J16" s="5">
        <f t="shared" si="0"/>
        <v>0.52631578947368418</v>
      </c>
      <c r="K16" s="8">
        <f t="shared" si="1"/>
        <v>1.631578947368421</v>
      </c>
      <c r="L16" s="5"/>
      <c r="M16" s="11">
        <f t="shared" si="2"/>
        <v>0.33557046979865768</v>
      </c>
      <c r="N16" s="10"/>
      <c r="O16" s="11">
        <f t="shared" si="3"/>
        <v>1.3025210084033612</v>
      </c>
      <c r="P16" s="10"/>
      <c r="Q16" s="10">
        <f t="shared" si="4"/>
        <v>-0.96695053860470348</v>
      </c>
      <c r="R16" s="12"/>
      <c r="S16" s="9" t="s">
        <v>10</v>
      </c>
      <c r="T16" s="4">
        <v>19</v>
      </c>
      <c r="U16" s="4">
        <v>12</v>
      </c>
      <c r="V16" s="7">
        <v>45</v>
      </c>
      <c r="W16" s="5">
        <f t="shared" si="8"/>
        <v>0.63157894736842102</v>
      </c>
      <c r="X16" s="8">
        <f t="shared" si="9"/>
        <v>2.3684210526315788</v>
      </c>
      <c r="Y16" s="17"/>
      <c r="Z16" s="11">
        <f t="shared" si="5"/>
        <v>0.50420168067226889</v>
      </c>
      <c r="AA16" s="18"/>
      <c r="AB16" s="11">
        <f t="shared" si="6"/>
        <v>1.5100671140939599</v>
      </c>
      <c r="AC16" s="10"/>
      <c r="AD16" s="10">
        <f t="shared" si="7"/>
        <v>-1.005865433421691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6:53" ht="15" customHeight="1" x14ac:dyDescent="0.3">
      <c r="F17" s="9" t="s">
        <v>11</v>
      </c>
      <c r="G17" s="4">
        <v>19</v>
      </c>
      <c r="H17" s="4">
        <v>24</v>
      </c>
      <c r="I17" s="7">
        <v>20</v>
      </c>
      <c r="J17" s="5">
        <f t="shared" si="0"/>
        <v>1.263157894736842</v>
      </c>
      <c r="K17" s="8">
        <f t="shared" si="1"/>
        <v>1.0526315789473684</v>
      </c>
      <c r="L17" s="5"/>
      <c r="M17" s="11">
        <f t="shared" si="2"/>
        <v>0.80536912751677836</v>
      </c>
      <c r="N17" s="10"/>
      <c r="O17" s="11">
        <f t="shared" si="3"/>
        <v>0.84033613445378141</v>
      </c>
      <c r="P17" s="10"/>
      <c r="Q17" s="10">
        <f t="shared" si="4"/>
        <v>-3.4967006937003053E-2</v>
      </c>
      <c r="R17" s="12"/>
      <c r="S17" s="9" t="s">
        <v>11</v>
      </c>
      <c r="T17" s="4">
        <v>19</v>
      </c>
      <c r="U17" s="4">
        <v>27</v>
      </c>
      <c r="V17" s="7">
        <v>28</v>
      </c>
      <c r="W17" s="5">
        <f t="shared" si="8"/>
        <v>1.4210526315789473</v>
      </c>
      <c r="X17" s="8">
        <f t="shared" si="9"/>
        <v>1.4736842105263157</v>
      </c>
      <c r="Y17" s="17"/>
      <c r="Z17" s="11">
        <f t="shared" si="5"/>
        <v>1.134453781512605</v>
      </c>
      <c r="AA17" s="18"/>
      <c r="AB17" s="11">
        <f t="shared" si="6"/>
        <v>0.9395973154362417</v>
      </c>
      <c r="AC17" s="10"/>
      <c r="AD17" s="10">
        <f t="shared" si="7"/>
        <v>0.19485646607636331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6:53" ht="15" customHeight="1" x14ac:dyDescent="0.3">
      <c r="F18" s="9" t="s">
        <v>12</v>
      </c>
      <c r="G18" s="4">
        <v>19</v>
      </c>
      <c r="H18" s="4">
        <v>55</v>
      </c>
      <c r="I18" s="7">
        <v>10</v>
      </c>
      <c r="J18" s="5">
        <f t="shared" si="0"/>
        <v>2.8947368421052633</v>
      </c>
      <c r="K18" s="8">
        <f t="shared" si="1"/>
        <v>0.52631578947368418</v>
      </c>
      <c r="L18" s="5"/>
      <c r="M18" s="11">
        <f t="shared" si="2"/>
        <v>1.8456375838926173</v>
      </c>
      <c r="N18" s="10"/>
      <c r="O18" s="11">
        <f t="shared" si="3"/>
        <v>0.42016806722689071</v>
      </c>
      <c r="P18" s="10"/>
      <c r="Q18" s="10">
        <f t="shared" si="4"/>
        <v>1.4254695166657267</v>
      </c>
      <c r="R18" s="12"/>
      <c r="S18" s="9" t="s">
        <v>12</v>
      </c>
      <c r="T18" s="4">
        <v>19</v>
      </c>
      <c r="U18" s="4">
        <v>34</v>
      </c>
      <c r="V18" s="7">
        <v>12</v>
      </c>
      <c r="W18" s="5">
        <f t="shared" si="8"/>
        <v>1.7894736842105263</v>
      </c>
      <c r="X18" s="8">
        <f t="shared" si="9"/>
        <v>0.63157894736842102</v>
      </c>
      <c r="Y18" s="17"/>
      <c r="Z18" s="11">
        <f t="shared" si="5"/>
        <v>1.4285714285714286</v>
      </c>
      <c r="AA18" s="18"/>
      <c r="AB18" s="11">
        <f t="shared" si="6"/>
        <v>0.40268456375838929</v>
      </c>
      <c r="AC18" s="10"/>
      <c r="AD18" s="10">
        <f t="shared" si="7"/>
        <v>1.0258868648130393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6:53" ht="15" customHeight="1" x14ac:dyDescent="0.3">
      <c r="F19" s="9" t="s">
        <v>13</v>
      </c>
      <c r="G19" s="4">
        <v>19</v>
      </c>
      <c r="H19" s="4">
        <v>57</v>
      </c>
      <c r="I19" s="7">
        <v>12</v>
      </c>
      <c r="J19" s="5">
        <f t="shared" si="0"/>
        <v>3</v>
      </c>
      <c r="K19" s="8">
        <f t="shared" si="1"/>
        <v>0.63157894736842102</v>
      </c>
      <c r="L19" s="5"/>
      <c r="M19" s="11">
        <f t="shared" si="2"/>
        <v>1.9127516778523488</v>
      </c>
      <c r="N19" s="10"/>
      <c r="O19" s="11">
        <f t="shared" si="3"/>
        <v>0.50420168067226878</v>
      </c>
      <c r="P19" s="10"/>
      <c r="Q19" s="10">
        <f t="shared" si="4"/>
        <v>1.4085499971800801</v>
      </c>
      <c r="R19" s="12"/>
      <c r="S19" s="9" t="s">
        <v>13</v>
      </c>
      <c r="T19" s="4">
        <v>19</v>
      </c>
      <c r="U19" s="4">
        <v>38</v>
      </c>
      <c r="V19" s="7">
        <v>11</v>
      </c>
      <c r="W19" s="5">
        <f t="shared" si="8"/>
        <v>2</v>
      </c>
      <c r="X19" s="8">
        <f t="shared" si="9"/>
        <v>0.57894736842105265</v>
      </c>
      <c r="Y19" s="17"/>
      <c r="Z19" s="11">
        <f t="shared" si="5"/>
        <v>1.596638655462185</v>
      </c>
      <c r="AA19" s="18"/>
      <c r="AB19" s="11">
        <f t="shared" si="6"/>
        <v>0.36912751677852357</v>
      </c>
      <c r="AC19" s="10"/>
      <c r="AD19" s="10">
        <f t="shared" si="7"/>
        <v>1.2275111386836615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6:53" ht="15" customHeight="1" x14ac:dyDescent="0.3">
      <c r="F20" s="9" t="s">
        <v>14</v>
      </c>
      <c r="G20" s="4">
        <v>19</v>
      </c>
      <c r="H20" s="4">
        <v>33</v>
      </c>
      <c r="I20" s="7">
        <v>25</v>
      </c>
      <c r="J20" s="5">
        <f t="shared" si="0"/>
        <v>1.736842105263158</v>
      </c>
      <c r="K20" s="8">
        <f t="shared" si="1"/>
        <v>1.3157894736842106</v>
      </c>
      <c r="L20" s="5"/>
      <c r="M20" s="11">
        <f t="shared" si="2"/>
        <v>1.1073825503355703</v>
      </c>
      <c r="N20" s="10"/>
      <c r="O20" s="11">
        <f t="shared" si="3"/>
        <v>1.0504201680672269</v>
      </c>
      <c r="P20" s="10"/>
      <c r="Q20" s="10">
        <f t="shared" si="4"/>
        <v>5.6962382268343381E-2</v>
      </c>
      <c r="R20" s="12"/>
      <c r="S20" s="9" t="s">
        <v>14</v>
      </c>
      <c r="T20" s="4">
        <v>19</v>
      </c>
      <c r="U20" s="4">
        <v>32</v>
      </c>
      <c r="V20" s="7">
        <v>29</v>
      </c>
      <c r="W20" s="5">
        <f t="shared" si="8"/>
        <v>1.6842105263157894</v>
      </c>
      <c r="X20" s="8">
        <f t="shared" si="9"/>
        <v>1.5263157894736843</v>
      </c>
      <c r="Y20" s="17"/>
      <c r="Z20" s="11">
        <f t="shared" si="5"/>
        <v>1.3445378151260505</v>
      </c>
      <c r="AA20" s="18"/>
      <c r="AB20" s="11">
        <f t="shared" si="6"/>
        <v>0.97315436241610753</v>
      </c>
      <c r="AC20" s="10"/>
      <c r="AD20" s="10">
        <f t="shared" si="7"/>
        <v>0.371383452709943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6:53" ht="15" customHeight="1" x14ac:dyDescent="0.3">
      <c r="F21" s="9" t="s">
        <v>15</v>
      </c>
      <c r="G21" s="4">
        <v>19</v>
      </c>
      <c r="H21" s="4">
        <v>24</v>
      </c>
      <c r="I21" s="7">
        <v>25</v>
      </c>
      <c r="J21" s="5">
        <f t="shared" si="0"/>
        <v>1.263157894736842</v>
      </c>
      <c r="K21" s="8">
        <f t="shared" si="1"/>
        <v>1.3157894736842106</v>
      </c>
      <c r="L21" s="5"/>
      <c r="M21" s="11">
        <f t="shared" si="2"/>
        <v>0.80536912751677836</v>
      </c>
      <c r="N21" s="10"/>
      <c r="O21" s="11">
        <f t="shared" si="3"/>
        <v>1.0504201680672269</v>
      </c>
      <c r="P21" s="10"/>
      <c r="Q21" s="10">
        <f t="shared" si="4"/>
        <v>-0.24505104055044857</v>
      </c>
      <c r="R21" s="12"/>
      <c r="S21" s="9" t="s">
        <v>15</v>
      </c>
      <c r="T21" s="4">
        <v>19</v>
      </c>
      <c r="U21" s="4">
        <v>18</v>
      </c>
      <c r="V21" s="7">
        <v>23</v>
      </c>
      <c r="W21" s="5">
        <f t="shared" si="8"/>
        <v>0.94736842105263153</v>
      </c>
      <c r="X21" s="8">
        <f t="shared" si="9"/>
        <v>1.2105263157894737</v>
      </c>
      <c r="Y21" s="17"/>
      <c r="Z21" s="11">
        <f t="shared" si="5"/>
        <v>0.75630252100840334</v>
      </c>
      <c r="AA21" s="18"/>
      <c r="AB21" s="11">
        <f t="shared" si="6"/>
        <v>0.77181208053691286</v>
      </c>
      <c r="AC21" s="10"/>
      <c r="AD21" s="10">
        <f t="shared" si="7"/>
        <v>-1.550955952850952E-2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6:53" ht="15" customHeight="1" x14ac:dyDescent="0.3">
      <c r="F22" s="9" t="s">
        <v>16</v>
      </c>
      <c r="G22" s="4">
        <v>19</v>
      </c>
      <c r="H22" s="4">
        <v>27</v>
      </c>
      <c r="I22" s="7">
        <v>30</v>
      </c>
      <c r="J22" s="5">
        <f t="shared" si="0"/>
        <v>1.4210526315789473</v>
      </c>
      <c r="K22" s="8">
        <f t="shared" si="1"/>
        <v>1.5789473684210527</v>
      </c>
      <c r="L22" s="5"/>
      <c r="M22" s="11">
        <f t="shared" si="2"/>
        <v>0.90604026845637575</v>
      </c>
      <c r="N22" s="10"/>
      <c r="O22" s="11">
        <f t="shared" si="3"/>
        <v>1.2605042016806722</v>
      </c>
      <c r="P22" s="10"/>
      <c r="Q22" s="10">
        <f t="shared" si="4"/>
        <v>-0.35446393322429648</v>
      </c>
      <c r="R22" s="12"/>
      <c r="S22" s="9" t="s">
        <v>16</v>
      </c>
      <c r="T22" s="4">
        <v>19</v>
      </c>
      <c r="U22" s="4">
        <v>18</v>
      </c>
      <c r="V22" s="7">
        <v>35</v>
      </c>
      <c r="W22" s="5">
        <f t="shared" si="8"/>
        <v>0.94736842105263153</v>
      </c>
      <c r="X22" s="8">
        <f t="shared" si="9"/>
        <v>1.8421052631578947</v>
      </c>
      <c r="Y22" s="17"/>
      <c r="Z22" s="11">
        <f t="shared" si="5"/>
        <v>0.75630252100840334</v>
      </c>
      <c r="AA22" s="18"/>
      <c r="AB22" s="11">
        <f t="shared" si="6"/>
        <v>1.1744966442953022</v>
      </c>
      <c r="AC22" s="10"/>
      <c r="AD22" s="10">
        <f t="shared" si="7"/>
        <v>-0.41819412328689887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6:53" ht="15" customHeight="1" x14ac:dyDescent="0.3">
      <c r="F23" s="9" t="s">
        <v>17</v>
      </c>
      <c r="G23" s="4">
        <v>19</v>
      </c>
      <c r="H23" s="4">
        <v>34</v>
      </c>
      <c r="I23" s="7">
        <v>16</v>
      </c>
      <c r="J23" s="5">
        <f t="shared" si="0"/>
        <v>1.7894736842105263</v>
      </c>
      <c r="K23" s="8">
        <f t="shared" si="1"/>
        <v>0.84210526315789469</v>
      </c>
      <c r="L23" s="5"/>
      <c r="M23" s="11">
        <f t="shared" si="2"/>
        <v>1.1409395973154361</v>
      </c>
      <c r="N23" s="10"/>
      <c r="O23" s="11">
        <f t="shared" si="3"/>
        <v>0.67226890756302515</v>
      </c>
      <c r="P23" s="10"/>
      <c r="Q23" s="10">
        <f t="shared" si="4"/>
        <v>0.468670689752411</v>
      </c>
      <c r="R23" s="12"/>
      <c r="S23" s="9" t="s">
        <v>17</v>
      </c>
      <c r="T23" s="4">
        <v>19</v>
      </c>
      <c r="U23" s="4">
        <v>33</v>
      </c>
      <c r="V23" s="7">
        <v>23</v>
      </c>
      <c r="W23" s="5">
        <f t="shared" si="8"/>
        <v>1.736842105263158</v>
      </c>
      <c r="X23" s="8">
        <f t="shared" si="9"/>
        <v>1.2105263157894737</v>
      </c>
      <c r="Y23" s="17"/>
      <c r="Z23" s="11">
        <f t="shared" si="5"/>
        <v>1.3865546218487397</v>
      </c>
      <c r="AA23" s="18"/>
      <c r="AB23" s="11">
        <f t="shared" si="6"/>
        <v>0.77181208053691286</v>
      </c>
      <c r="AC23" s="10"/>
      <c r="AD23" s="10">
        <f t="shared" si="7"/>
        <v>0.61474254131182682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6:53" ht="15" customHeight="1" x14ac:dyDescent="0.3">
      <c r="F24" s="9" t="s">
        <v>18</v>
      </c>
      <c r="G24" s="4">
        <v>19</v>
      </c>
      <c r="H24" s="4">
        <v>26</v>
      </c>
      <c r="I24" s="7">
        <v>28</v>
      </c>
      <c r="J24" s="5">
        <f t="shared" si="0"/>
        <v>1.368421052631579</v>
      </c>
      <c r="K24" s="8">
        <f t="shared" si="1"/>
        <v>1.4736842105263157</v>
      </c>
      <c r="L24" s="5"/>
      <c r="M24" s="11">
        <f t="shared" si="2"/>
        <v>0.87248322147650992</v>
      </c>
      <c r="N24" s="10"/>
      <c r="O24" s="11">
        <f t="shared" si="3"/>
        <v>1.1764705882352939</v>
      </c>
      <c r="P24" s="10"/>
      <c r="Q24" s="10">
        <f t="shared" si="4"/>
        <v>-0.30398736675878402</v>
      </c>
      <c r="R24" s="12"/>
      <c r="S24" s="9" t="s">
        <v>18</v>
      </c>
      <c r="T24" s="4">
        <v>19</v>
      </c>
      <c r="U24" s="4">
        <v>26</v>
      </c>
      <c r="V24" s="7">
        <v>31</v>
      </c>
      <c r="W24" s="5">
        <f t="shared" si="8"/>
        <v>1.368421052631579</v>
      </c>
      <c r="X24" s="8">
        <f t="shared" si="9"/>
        <v>1.631578947368421</v>
      </c>
      <c r="Y24" s="17"/>
      <c r="Z24" s="11">
        <f t="shared" si="5"/>
        <v>1.0924369747899161</v>
      </c>
      <c r="AA24" s="18"/>
      <c r="AB24" s="11">
        <f t="shared" si="6"/>
        <v>1.0402684563758391</v>
      </c>
      <c r="AC24" s="10"/>
      <c r="AD24" s="10">
        <f t="shared" si="7"/>
        <v>5.2168518414076992E-2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6:53" ht="15" customHeight="1" x14ac:dyDescent="0.3">
      <c r="F25" s="9" t="s">
        <v>19</v>
      </c>
      <c r="G25" s="4">
        <v>19</v>
      </c>
      <c r="H25" s="4">
        <v>32</v>
      </c>
      <c r="I25" s="7">
        <v>27</v>
      </c>
      <c r="J25" s="5">
        <f t="shared" si="0"/>
        <v>1.6842105263157894</v>
      </c>
      <c r="K25" s="8">
        <f t="shared" si="1"/>
        <v>1.4210526315789473</v>
      </c>
      <c r="L25" s="5"/>
      <c r="M25" s="11">
        <f t="shared" si="2"/>
        <v>1.0738255033557045</v>
      </c>
      <c r="N25" s="10"/>
      <c r="O25" s="11">
        <f t="shared" si="3"/>
        <v>1.134453781512605</v>
      </c>
      <c r="P25" s="10"/>
      <c r="Q25" s="10">
        <f t="shared" si="4"/>
        <v>-6.0628278156900528E-2</v>
      </c>
      <c r="R25" s="12"/>
      <c r="S25" s="9" t="s">
        <v>19</v>
      </c>
      <c r="T25" s="4">
        <v>19</v>
      </c>
      <c r="U25" s="4">
        <v>20</v>
      </c>
      <c r="V25" s="7">
        <v>28</v>
      </c>
      <c r="W25" s="5">
        <f t="shared" si="8"/>
        <v>1.0526315789473684</v>
      </c>
      <c r="X25" s="8">
        <f t="shared" si="9"/>
        <v>1.4736842105263157</v>
      </c>
      <c r="Y25" s="17"/>
      <c r="Z25" s="11">
        <f t="shared" si="5"/>
        <v>0.84033613445378152</v>
      </c>
      <c r="AA25" s="18"/>
      <c r="AB25" s="11">
        <f t="shared" si="6"/>
        <v>0.9395973154362417</v>
      </c>
      <c r="AC25" s="10"/>
      <c r="AD25" s="10">
        <f t="shared" si="7"/>
        <v>-9.9261180982460173E-2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6:53" ht="15" customHeight="1" x14ac:dyDescent="0.3">
      <c r="F26" s="9" t="s">
        <v>20</v>
      </c>
      <c r="G26" s="4">
        <v>19</v>
      </c>
      <c r="H26" s="4">
        <v>28</v>
      </c>
      <c r="I26" s="7">
        <v>21</v>
      </c>
      <c r="J26" s="5">
        <f t="shared" si="0"/>
        <v>1.4736842105263157</v>
      </c>
      <c r="K26" s="8">
        <f t="shared" si="1"/>
        <v>1.1052631578947369</v>
      </c>
      <c r="L26" s="5"/>
      <c r="M26" s="11">
        <f t="shared" si="2"/>
        <v>0.93959731543624148</v>
      </c>
      <c r="N26" s="10"/>
      <c r="O26" s="11">
        <f t="shared" si="3"/>
        <v>0.88235294117647056</v>
      </c>
      <c r="P26" s="10"/>
      <c r="Q26" s="10">
        <f t="shared" si="4"/>
        <v>5.7244374259770914E-2</v>
      </c>
      <c r="R26" s="12"/>
      <c r="S26" s="9" t="s">
        <v>20</v>
      </c>
      <c r="T26" s="4">
        <v>19</v>
      </c>
      <c r="U26" s="4">
        <v>19</v>
      </c>
      <c r="V26" s="7">
        <v>25</v>
      </c>
      <c r="W26" s="5">
        <f t="shared" si="8"/>
        <v>1</v>
      </c>
      <c r="X26" s="8">
        <f t="shared" si="9"/>
        <v>1.3157894736842106</v>
      </c>
      <c r="Y26" s="17"/>
      <c r="Z26" s="11">
        <f t="shared" si="5"/>
        <v>0.79831932773109249</v>
      </c>
      <c r="AA26" s="18"/>
      <c r="AB26" s="11">
        <f t="shared" si="6"/>
        <v>0.83892617449664453</v>
      </c>
      <c r="AC26" s="10"/>
      <c r="AD26" s="10">
        <f t="shared" si="7"/>
        <v>-4.060684676555204E-2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6:53" ht="15" customHeight="1" x14ac:dyDescent="0.3">
      <c r="F27" s="9"/>
      <c r="G27" s="9"/>
      <c r="H27" s="9"/>
      <c r="I27" s="9"/>
      <c r="J27" s="9"/>
      <c r="K27" s="9"/>
      <c r="L27" s="9"/>
      <c r="M27" s="9"/>
      <c r="N27" s="9"/>
      <c r="O27" s="12"/>
      <c r="P27" s="12"/>
      <c r="Q27" s="12"/>
      <c r="R27" s="12"/>
      <c r="S27" s="9"/>
      <c r="T27" s="9"/>
      <c r="U27" s="9"/>
      <c r="V27" s="9"/>
      <c r="W27" s="9"/>
      <c r="X27" s="9"/>
      <c r="Y27" s="9"/>
      <c r="Z27" s="9"/>
      <c r="AA27" s="9"/>
      <c r="AB27" s="12"/>
      <c r="AC27" s="12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6:53" ht="15" customHeight="1" x14ac:dyDescent="0.3">
      <c r="F28" s="62" t="s">
        <v>40</v>
      </c>
      <c r="G28" s="62"/>
      <c r="H28" s="62"/>
      <c r="I28" s="62"/>
      <c r="J28" s="6">
        <f>AVERAGE(J7:J26)</f>
        <v>1.5684210526315792</v>
      </c>
      <c r="K28" s="6">
        <f>AVERAGE(K7:K26)</f>
        <v>1.2526315789473685</v>
      </c>
      <c r="L28" s="19"/>
      <c r="M28" s="20"/>
      <c r="N28" s="20"/>
      <c r="S28" s="62" t="s">
        <v>39</v>
      </c>
      <c r="T28" s="62"/>
      <c r="U28" s="62"/>
      <c r="V28" s="62"/>
      <c r="W28" s="6">
        <f>AVERAGE(W7:W26)</f>
        <v>1.2526315789473683</v>
      </c>
      <c r="X28" s="6">
        <f>AVERAGE(X7:X26)</f>
        <v>1.5684210526315787</v>
      </c>
      <c r="Y28" s="19"/>
      <c r="Z28" s="20"/>
      <c r="AA28" s="20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6:53" ht="15" customHeight="1" x14ac:dyDescent="0.3">
      <c r="F29" s="20"/>
      <c r="G29" s="20"/>
      <c r="H29" s="20"/>
      <c r="I29" s="20"/>
      <c r="J29" s="20"/>
      <c r="K29" s="20"/>
      <c r="L29" s="20"/>
      <c r="M29" s="20"/>
      <c r="N29" s="20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6:53" ht="15" customHeight="1" x14ac:dyDescent="0.3">
      <c r="F30" s="20"/>
      <c r="G30" s="20"/>
      <c r="H30" s="20"/>
      <c r="I30" s="20"/>
      <c r="J30" s="20"/>
      <c r="K30" s="20"/>
      <c r="L30" s="20"/>
      <c r="M30" s="20"/>
      <c r="N30" s="2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6:53" ht="15" customHeight="1" x14ac:dyDescent="0.3">
      <c r="F31" s="20"/>
      <c r="G31" s="20"/>
      <c r="H31" s="20"/>
      <c r="I31" s="20"/>
      <c r="J31" s="20"/>
      <c r="K31" s="20"/>
      <c r="L31" s="20"/>
      <c r="M31" s="20"/>
      <c r="N31" s="20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6:53" ht="15" customHeight="1" x14ac:dyDescent="0.3"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24:53" ht="15" customHeight="1" x14ac:dyDescent="0.3"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24:53" ht="15" customHeight="1" x14ac:dyDescent="0.3"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24:53" ht="15" customHeight="1" x14ac:dyDescent="0.3"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24:53" ht="15" customHeight="1" x14ac:dyDescent="0.3"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</sheetData>
  <mergeCells count="13">
    <mergeCell ref="S2:AD2"/>
    <mergeCell ref="Z4:AD5"/>
    <mergeCell ref="F28:I28"/>
    <mergeCell ref="J4:K4"/>
    <mergeCell ref="S28:V28"/>
    <mergeCell ref="S4:V5"/>
    <mergeCell ref="W4:X4"/>
    <mergeCell ref="W5:X5"/>
    <mergeCell ref="B2:D2"/>
    <mergeCell ref="J5:K5"/>
    <mergeCell ref="F4:I5"/>
    <mergeCell ref="M4:Q5"/>
    <mergeCell ref="F2:Q2"/>
  </mergeCells>
  <conditionalFormatting sqref="M7:M26">
    <cfRule type="iconSet" priority="6">
      <iconSet iconSet="3Signs">
        <cfvo type="percent" val="0"/>
        <cfvo type="percent" val="33"/>
        <cfvo type="percent" val="67"/>
      </iconSet>
    </cfRule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Z7:Z26">
    <cfRule type="iconSet" priority="5">
      <iconSet iconSet="3Signs">
        <cfvo type="percent" val="0"/>
        <cfvo type="percent" val="33"/>
        <cfvo type="percent" val="67"/>
      </iconSet>
    </cfRule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7:Q26">
    <cfRule type="iconSet" priority="2">
      <iconSet iconSet="3Signs">
        <cfvo type="percent" val="0"/>
        <cfvo type="percent" val="33"/>
        <cfvo type="percent" val="67"/>
      </iconSet>
    </cfRule>
  </conditionalFormatting>
  <conditionalFormatting sqref="AD7:AD26">
    <cfRule type="iconSet" priority="1">
      <iconSet iconSet="3Signs">
        <cfvo type="percent" val="0"/>
        <cfvo type="percent" val="33"/>
        <cfvo type="percent" val="67"/>
      </iconSet>
    </cfRule>
  </conditionalFormatting>
  <hyperlinks>
    <hyperlink ref="AF2" location="'Sheet2 - Match predictions'!A1" display="Sheet2 - Match predictions" xr:uid="{00000000-0004-0000-0000-000000000000}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2A6278FA-C5DC-4C56-930B-156B432DCB1C}">
            <x14:iconSet iconSet="3Sign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2"/>
              <x14:cfIcon iconSet="3Signs" iconId="1"/>
              <x14:cfIcon iconSet="3Signs" iconId="0"/>
            </x14:iconSet>
          </x14:cfRule>
          <xm:sqref>O7:P26</xm:sqref>
        </x14:conditionalFormatting>
        <x14:conditionalFormatting xmlns:xm="http://schemas.microsoft.com/office/excel/2006/main">
          <x14:cfRule type="iconSet" priority="3" id="{BB336D79-A159-46AF-A2B5-3CB32D86757C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2"/>
              <x14:cfIcon iconSet="3Signs" iconId="1"/>
              <x14:cfIcon iconSet="3Signs" iconId="0"/>
            </x14:iconSet>
          </x14:cfRule>
          <xm:sqref>AB7:AB26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17"/>
  <sheetViews>
    <sheetView showGridLines="0" showRowColHeaders="0" tabSelected="1" zoomScaleNormal="100" workbookViewId="0">
      <selection activeCell="C24" sqref="C24"/>
    </sheetView>
  </sheetViews>
  <sheetFormatPr defaultColWidth="2.88671875" defaultRowHeight="15" customHeight="1" x14ac:dyDescent="0.3"/>
  <cols>
    <col min="1" max="1" width="2.88671875" style="13"/>
    <col min="2" max="2" width="10.88671875" style="13" customWidth="1"/>
    <col min="3" max="3" width="22" style="13" customWidth="1"/>
    <col min="4" max="5" width="8.5546875" style="13" customWidth="1"/>
    <col min="6" max="6" width="16.109375" style="13" bestFit="1" customWidth="1"/>
    <col min="7" max="8" width="2.88671875" style="13"/>
    <col min="9" max="9" width="3.5546875" style="13" customWidth="1"/>
    <col min="10" max="20" width="7.109375" style="13" customWidth="1"/>
    <col min="21" max="21" width="2.88671875" style="13"/>
    <col min="22" max="25" width="10.33203125" style="13" customWidth="1"/>
    <col min="26" max="16384" width="2.88671875" style="13"/>
  </cols>
  <sheetData>
    <row r="1" spans="2:25" ht="15" customHeight="1" x14ac:dyDescent="0.3">
      <c r="C1"/>
    </row>
    <row r="2" spans="2:25" ht="22.5" customHeight="1" x14ac:dyDescent="0.3">
      <c r="B2" s="61" t="s">
        <v>49</v>
      </c>
      <c r="C2" s="61"/>
      <c r="D2" s="61"/>
      <c r="E2" s="61"/>
      <c r="F2" s="61"/>
      <c r="G2" s="32" t="s">
        <v>27</v>
      </c>
      <c r="H2" s="61" t="s">
        <v>56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32" t="s">
        <v>27</v>
      </c>
      <c r="V2" s="61" t="s">
        <v>67</v>
      </c>
      <c r="W2" s="61"/>
      <c r="X2" s="61"/>
      <c r="Y2" s="61"/>
    </row>
    <row r="3" spans="2:25" ht="15" customHeight="1" x14ac:dyDescent="0.3">
      <c r="C3"/>
    </row>
    <row r="4" spans="2:25" ht="15" customHeight="1" x14ac:dyDescent="0.3">
      <c r="B4" s="56" t="s">
        <v>50</v>
      </c>
      <c r="C4" s="57"/>
      <c r="D4" s="60" t="s">
        <v>52</v>
      </c>
      <c r="E4" s="65"/>
      <c r="F4" s="24" t="s">
        <v>53</v>
      </c>
      <c r="H4" s="44"/>
      <c r="I4" s="28"/>
      <c r="J4" s="55" t="s">
        <v>57</v>
      </c>
      <c r="K4" s="55"/>
      <c r="L4" s="55"/>
      <c r="M4" s="55"/>
      <c r="N4" s="55"/>
      <c r="O4" s="55"/>
      <c r="P4" s="55"/>
      <c r="Q4" s="55"/>
      <c r="R4" s="55"/>
      <c r="S4" s="55"/>
      <c r="T4" s="55"/>
      <c r="V4" s="55" t="s">
        <v>64</v>
      </c>
      <c r="W4" s="55"/>
      <c r="X4" s="55"/>
      <c r="Y4" s="55"/>
    </row>
    <row r="5" spans="2:25" ht="15" customHeight="1" x14ac:dyDescent="0.3">
      <c r="B5" s="58" t="s">
        <v>51</v>
      </c>
      <c r="C5" s="59"/>
      <c r="D5" s="55"/>
      <c r="E5" s="66"/>
      <c r="F5" s="29" t="s">
        <v>65</v>
      </c>
      <c r="H5" s="28"/>
      <c r="I5" s="28" t="s">
        <v>26</v>
      </c>
      <c r="J5" s="26">
        <v>0</v>
      </c>
      <c r="K5" s="26">
        <v>1</v>
      </c>
      <c r="L5" s="26">
        <v>2</v>
      </c>
      <c r="M5" s="26">
        <v>3</v>
      </c>
      <c r="N5" s="26">
        <v>4</v>
      </c>
      <c r="O5" s="26">
        <v>5</v>
      </c>
      <c r="P5" s="26">
        <v>6</v>
      </c>
      <c r="Q5" s="26">
        <v>7</v>
      </c>
      <c r="R5" s="26">
        <v>8</v>
      </c>
      <c r="S5" s="26">
        <v>9</v>
      </c>
      <c r="T5" s="26">
        <v>10</v>
      </c>
      <c r="V5" s="27"/>
      <c r="W5" s="46" t="s">
        <v>59</v>
      </c>
      <c r="X5" s="46" t="s">
        <v>60</v>
      </c>
      <c r="Y5" s="46" t="s">
        <v>61</v>
      </c>
    </row>
    <row r="6" spans="2:25" ht="15" customHeight="1" x14ac:dyDescent="0.3">
      <c r="B6" s="30"/>
      <c r="C6" s="30" t="s">
        <v>33</v>
      </c>
      <c r="D6" s="33" t="s">
        <v>36</v>
      </c>
      <c r="E6" s="34" t="s">
        <v>37</v>
      </c>
      <c r="F6" s="3" t="s">
        <v>22</v>
      </c>
      <c r="H6" s="64" t="s">
        <v>58</v>
      </c>
      <c r="I6" s="43">
        <v>0</v>
      </c>
      <c r="J6" s="45">
        <f>_xlfn.POISSON.DIST(J$5,$F$7,FALSE)*_xlfn.POISSON.DIST($I6,$F$8,FALSE)</f>
        <v>6.4444135323956236E-2</v>
      </c>
      <c r="K6" s="45">
        <f t="shared" ref="K6:T16" si="0">_xlfn.POISSON.DIST(K$5,$F$7,FALSE)*_xlfn.POISSON.DIST($I6,$F$8,FALSE)</f>
        <v>4.1316180011649807E-2</v>
      </c>
      <c r="L6" s="45">
        <f t="shared" si="0"/>
        <v>1.3244236439622819E-2</v>
      </c>
      <c r="M6" s="45">
        <f t="shared" si="0"/>
        <v>2.8303649049706138E-3</v>
      </c>
      <c r="N6" s="45">
        <f t="shared" si="0"/>
        <v>4.5364820756991023E-4</v>
      </c>
      <c r="O6" s="45">
        <f t="shared" si="0"/>
        <v>5.8168244206244246E-5</v>
      </c>
      <c r="P6" s="45">
        <f t="shared" si="0"/>
        <v>6.215434077141959E-6</v>
      </c>
      <c r="Q6" s="45">
        <f t="shared" si="0"/>
        <v>5.6925936569675922E-7</v>
      </c>
      <c r="R6" s="45">
        <f t="shared" si="0"/>
        <v>4.5620176118845556E-8</v>
      </c>
      <c r="S6" s="45">
        <f t="shared" si="0"/>
        <v>3.2497593961970549E-9</v>
      </c>
      <c r="T6" s="45">
        <f t="shared" si="0"/>
        <v>2.0834734383954955E-10</v>
      </c>
      <c r="V6" s="31" t="s">
        <v>62</v>
      </c>
      <c r="W6" s="49">
        <f>SUM(K6:T6,L7:T7,M8:T8,N9:T9,O10:T10,P11:T11,Q12:T12,R13:T13,S14:T14,T15)</f>
        <v>0.10101635541516452</v>
      </c>
      <c r="X6" s="49">
        <f>SUM(J6,K7,L8,M9,N10,O11,P12,Q13,R14,S15,T16)</f>
        <v>0.18523246250040379</v>
      </c>
      <c r="Y6" s="49">
        <f>SUM(J7,J8:K8,J9:L9,J10:M10,J11:N11,J12:O12,J13:P13,J14:Q14,J15:R15,J16:S16)</f>
        <v>0.71373815163320131</v>
      </c>
    </row>
    <row r="7" spans="2:25" ht="15" customHeight="1" x14ac:dyDescent="0.3">
      <c r="B7" s="41" t="s">
        <v>55</v>
      </c>
      <c r="C7" s="35" t="s">
        <v>14</v>
      </c>
      <c r="D7" s="37">
        <f>VLOOKUP($C7,'Sheet1 - Wskaźniki siły'!$F$7:$O$26,8,FALSE)</f>
        <v>1.1073825503355703</v>
      </c>
      <c r="E7" s="38">
        <f>VLOOKUP($C7,'Sheet1 - Wskaźniki siły'!$F$7:$O$26,10,FALSE)</f>
        <v>1.0504201680672269</v>
      </c>
      <c r="F7" s="40">
        <f>'Sheet1 - Wskaźniki siły'!J28*D7*E8</f>
        <v>0.6411162133521725</v>
      </c>
      <c r="H7" s="64"/>
      <c r="I7" s="43">
        <v>1</v>
      </c>
      <c r="J7" s="45">
        <f t="shared" ref="J7:J16" si="1">_xlfn.POISSON.DIST(J$5,$F$7,FALSE)*_xlfn.POISSON.DIST($I7,$F$8,FALSE)</f>
        <v>0.13538683891587444</v>
      </c>
      <c r="K7" s="45">
        <f t="shared" si="0"/>
        <v>8.6798697503465985E-2</v>
      </c>
      <c r="L7" s="45">
        <f t="shared" si="0"/>
        <v>2.7824026133661386E-2</v>
      </c>
      <c r="M7" s="45">
        <f t="shared" si="0"/>
        <v>5.946144758341626E-3</v>
      </c>
      <c r="N7" s="45">
        <f t="shared" si="0"/>
        <v>9.5304245287796264E-4</v>
      </c>
      <c r="O7" s="45">
        <f t="shared" si="0"/>
        <v>1.2220219371059717E-4</v>
      </c>
      <c r="P7" s="45">
        <f t="shared" si="0"/>
        <v>1.3057634615844452E-5</v>
      </c>
      <c r="Q7" s="45">
        <f t="shared" si="0"/>
        <v>1.1959230371780657E-6</v>
      </c>
      <c r="R7" s="45">
        <f t="shared" si="0"/>
        <v>9.5840706132028478E-8</v>
      </c>
      <c r="S7" s="45">
        <f t="shared" si="0"/>
        <v>6.8272256222627204E-9</v>
      </c>
      <c r="T7" s="45">
        <f t="shared" si="0"/>
        <v>4.3770450386459996E-10</v>
      </c>
      <c r="V7" s="31" t="s">
        <v>63</v>
      </c>
      <c r="W7" s="47">
        <f>1/W6</f>
        <v>9.8993870437131264</v>
      </c>
      <c r="X7" s="47">
        <f t="shared" ref="X7:Y7" si="2">1/X6</f>
        <v>5.3986217453531946</v>
      </c>
      <c r="Y7" s="47">
        <f t="shared" si="2"/>
        <v>1.4010740461495075</v>
      </c>
    </row>
    <row r="8" spans="2:25" ht="15" customHeight="1" x14ac:dyDescent="0.3">
      <c r="B8" s="42" t="s">
        <v>54</v>
      </c>
      <c r="C8" s="36" t="s">
        <v>13</v>
      </c>
      <c r="D8" s="37">
        <f>VLOOKUP($C8,'Sheet1 - Wskaźniki siły'!$S$7:$AB$26,8,FALSE)</f>
        <v>1.596638655462185</v>
      </c>
      <c r="E8" s="39">
        <f>VLOOKUP($C8,'Sheet1 - Wskaźniki siły'!$S$7:$AB$26,10,FALSE)</f>
        <v>0.36912751677852357</v>
      </c>
      <c r="F8" s="40">
        <f>'Sheet1 - Wskaźniki siły'!W28*D8*E7</f>
        <v>2.1008403361344539</v>
      </c>
      <c r="H8" s="64"/>
      <c r="I8" s="43">
        <v>2</v>
      </c>
      <c r="J8" s="45">
        <f t="shared" si="1"/>
        <v>0.14221306608810344</v>
      </c>
      <c r="K8" s="45">
        <f t="shared" si="0"/>
        <v>9.1175102419607135E-2</v>
      </c>
      <c r="L8" s="45">
        <f t="shared" si="0"/>
        <v>2.9226918207627507E-2</v>
      </c>
      <c r="M8" s="45">
        <f t="shared" si="0"/>
        <v>6.2459503764092711E-3</v>
      </c>
      <c r="N8" s="45">
        <f t="shared" si="0"/>
        <v>1.0010950135272718E-3</v>
      </c>
      <c r="O8" s="45">
        <f t="shared" si="0"/>
        <v>1.283636488556693E-4</v>
      </c>
      <c r="P8" s="45">
        <f t="shared" si="0"/>
        <v>1.3716002747735769E-5</v>
      </c>
      <c r="Q8" s="45">
        <f t="shared" si="0"/>
        <v>1.2562216777080523E-6</v>
      </c>
      <c r="R8" s="45">
        <f t="shared" si="0"/>
        <v>1.0067301064288706E-7</v>
      </c>
      <c r="S8" s="45">
        <f t="shared" si="0"/>
        <v>7.1714554855700854E-9</v>
      </c>
      <c r="T8" s="45">
        <f t="shared" si="0"/>
        <v>4.5977363851323527E-10</v>
      </c>
    </row>
    <row r="9" spans="2:25" ht="15" customHeight="1" x14ac:dyDescent="0.3">
      <c r="H9" s="64"/>
      <c r="I9" s="43">
        <v>3</v>
      </c>
      <c r="J9" s="45">
        <f t="shared" si="1"/>
        <v>9.9588981854414199E-2</v>
      </c>
      <c r="K9" s="45">
        <f t="shared" si="0"/>
        <v>6.384811093810025E-2</v>
      </c>
      <c r="L9" s="45">
        <f t="shared" si="0"/>
        <v>2.0467029557162127E-2</v>
      </c>
      <c r="M9" s="45">
        <f t="shared" si="0"/>
        <v>4.3739148294182585E-3</v>
      </c>
      <c r="N9" s="45">
        <f t="shared" si="0"/>
        <v>7.0104692824038666E-4</v>
      </c>
      <c r="O9" s="45">
        <f t="shared" si="0"/>
        <v>8.989051040312979E-5</v>
      </c>
      <c r="P9" s="45">
        <f t="shared" si="0"/>
        <v>9.6050439409914386E-6</v>
      </c>
      <c r="Q9" s="45">
        <f t="shared" si="0"/>
        <v>8.7970705721852433E-7</v>
      </c>
      <c r="R9" s="45">
        <f t="shared" si="0"/>
        <v>7.0499307172890122E-8</v>
      </c>
      <c r="S9" s="45">
        <f t="shared" si="0"/>
        <v>5.0220276509594451E-9</v>
      </c>
      <c r="T9" s="45">
        <f t="shared" si="0"/>
        <v>3.2197033509330212E-10</v>
      </c>
    </row>
    <row r="10" spans="2:25" ht="15" customHeight="1" x14ac:dyDescent="0.3">
      <c r="H10" s="64"/>
      <c r="I10" s="43">
        <v>4</v>
      </c>
      <c r="J10" s="45">
        <f t="shared" si="1"/>
        <v>5.2305137528578891E-2</v>
      </c>
      <c r="K10" s="45">
        <f t="shared" si="0"/>
        <v>3.353367171118711E-2</v>
      </c>
      <c r="L10" s="45">
        <f t="shared" si="0"/>
        <v>1.0749490313635573E-2</v>
      </c>
      <c r="M10" s="45">
        <f t="shared" si="0"/>
        <v>2.2972241751146321E-3</v>
      </c>
      <c r="N10" s="45">
        <f t="shared" si="0"/>
        <v>3.6819691609264011E-4</v>
      </c>
      <c r="O10" s="45">
        <f t="shared" si="0"/>
        <v>4.7211402522652206E-5</v>
      </c>
      <c r="P10" s="45">
        <f t="shared" si="0"/>
        <v>5.0446659353946639E-6</v>
      </c>
      <c r="Q10" s="45">
        <f t="shared" si="0"/>
        <v>4.62031017446704E-7</v>
      </c>
      <c r="R10" s="45">
        <f t="shared" si="0"/>
        <v>3.7026947044585152E-8</v>
      </c>
      <c r="S10" s="45">
        <f t="shared" si="0"/>
        <v>2.6376195645795406E-9</v>
      </c>
      <c r="T10" s="45">
        <f t="shared" si="0"/>
        <v>1.6910206675068391E-10</v>
      </c>
    </row>
    <row r="11" spans="2:25" ht="15" customHeight="1" x14ac:dyDescent="0.3">
      <c r="H11" s="64"/>
      <c r="I11" s="43">
        <v>5</v>
      </c>
      <c r="J11" s="45">
        <f t="shared" si="1"/>
        <v>2.1976948541419683E-2</v>
      </c>
      <c r="K11" s="45">
        <f t="shared" si="0"/>
        <v>1.4089778029910538E-2</v>
      </c>
      <c r="L11" s="45">
        <f t="shared" si="0"/>
        <v>4.5165925687544383E-3</v>
      </c>
      <c r="M11" s="45">
        <f t="shared" si="0"/>
        <v>9.652202416448024E-4</v>
      </c>
      <c r="N11" s="45">
        <f t="shared" si="0"/>
        <v>1.5470458659354612E-4</v>
      </c>
      <c r="O11" s="45">
        <f t="shared" si="0"/>
        <v>1.9836723749013514E-5</v>
      </c>
      <c r="P11" s="45">
        <f t="shared" si="0"/>
        <v>2.1196075358801091E-6</v>
      </c>
      <c r="Q11" s="45">
        <f t="shared" si="0"/>
        <v>1.9413067959945528E-7</v>
      </c>
      <c r="R11" s="45">
        <f t="shared" si="0"/>
        <v>1.5557540775035764E-8</v>
      </c>
      <c r="S11" s="45">
        <f t="shared" si="0"/>
        <v>1.1082435145292179E-9</v>
      </c>
      <c r="T11" s="45">
        <f t="shared" si="0"/>
        <v>7.1051288550707458E-11</v>
      </c>
    </row>
    <row r="12" spans="2:25" ht="15" customHeight="1" x14ac:dyDescent="0.3">
      <c r="H12" s="64"/>
      <c r="I12" s="43">
        <v>6</v>
      </c>
      <c r="J12" s="45">
        <f t="shared" si="1"/>
        <v>7.6950099934942956E-3</v>
      </c>
      <c r="K12" s="45">
        <f t="shared" si="0"/>
        <v>4.933395668736189E-3</v>
      </c>
      <c r="L12" s="45">
        <f t="shared" si="0"/>
        <v>1.5814399750540768E-3</v>
      </c>
      <c r="M12" s="45">
        <f t="shared" si="0"/>
        <v>3.3796226948347463E-4</v>
      </c>
      <c r="N12" s="45">
        <f t="shared" si="0"/>
        <v>5.4168272616787923E-5</v>
      </c>
      <c r="O12" s="45">
        <f t="shared" si="0"/>
        <v>6.9456315647806499E-6</v>
      </c>
      <c r="P12" s="45">
        <f t="shared" si="0"/>
        <v>7.4215950135858241E-7</v>
      </c>
      <c r="Q12" s="45">
        <f t="shared" si="0"/>
        <v>6.7972927030621679E-8</v>
      </c>
      <c r="R12" s="45">
        <f t="shared" si="0"/>
        <v>5.4473181985419407E-9</v>
      </c>
      <c r="S12" s="45">
        <f t="shared" si="0"/>
        <v>3.8804044626373222E-10</v>
      </c>
      <c r="T12" s="45">
        <f t="shared" si="0"/>
        <v>2.4877902153609084E-11</v>
      </c>
    </row>
    <row r="13" spans="2:25" ht="15" customHeight="1" x14ac:dyDescent="0.3">
      <c r="H13" s="64"/>
      <c r="I13" s="43">
        <v>7</v>
      </c>
      <c r="J13" s="45">
        <f t="shared" si="1"/>
        <v>2.3094267687557924E-3</v>
      </c>
      <c r="K13" s="45">
        <f t="shared" si="0"/>
        <v>1.4806109449988568E-3</v>
      </c>
      <c r="L13" s="45">
        <f t="shared" si="0"/>
        <v>4.7462184125272438E-4</v>
      </c>
      <c r="M13" s="45">
        <f t="shared" si="0"/>
        <v>1.0142925254606087E-4</v>
      </c>
      <c r="N13" s="45">
        <f t="shared" si="0"/>
        <v>1.625698457886793E-5</v>
      </c>
      <c r="O13" s="45">
        <f t="shared" si="0"/>
        <v>2.0845232787456944E-6</v>
      </c>
      <c r="P13" s="45">
        <f t="shared" si="0"/>
        <v>2.2273694518564909E-7</v>
      </c>
      <c r="Q13" s="45">
        <f t="shared" si="0"/>
        <v>2.0400038124436286E-8</v>
      </c>
      <c r="R13" s="45">
        <f t="shared" si="0"/>
        <v>1.634849399322312E-9</v>
      </c>
      <c r="S13" s="45">
        <f t="shared" si="0"/>
        <v>1.1645871736606615E-10</v>
      </c>
      <c r="T13" s="45">
        <f t="shared" si="0"/>
        <v>7.4663571889583118E-12</v>
      </c>
    </row>
    <row r="14" spans="2:25" ht="15" customHeight="1" x14ac:dyDescent="0.3">
      <c r="H14" s="64"/>
      <c r="I14" s="43">
        <v>8</v>
      </c>
      <c r="J14" s="45">
        <f t="shared" si="1"/>
        <v>6.0646711364385254E-4</v>
      </c>
      <c r="K14" s="45">
        <f t="shared" si="0"/>
        <v>3.8881589942196842E-4</v>
      </c>
      <c r="L14" s="45">
        <f t="shared" si="0"/>
        <v>1.2463808856426575E-4</v>
      </c>
      <c r="M14" s="45">
        <f t="shared" si="0"/>
        <v>2.6635833126591595E-5</v>
      </c>
      <c r="N14" s="45">
        <f t="shared" si="0"/>
        <v>4.269166118400189E-6</v>
      </c>
      <c r="O14" s="45">
        <f t="shared" si="0"/>
        <v>5.474063232000244E-7</v>
      </c>
      <c r="P14" s="45">
        <f t="shared" si="0"/>
        <v>5.8491844849172515E-8</v>
      </c>
      <c r="Q14" s="45">
        <f t="shared" si="0"/>
        <v>5.3571528688120462E-9</v>
      </c>
      <c r="R14" s="45">
        <f t="shared" si="0"/>
        <v>4.2931969520018666E-10</v>
      </c>
      <c r="S14" s="45">
        <f t="shared" si="0"/>
        <v>3.0582646367139199E-11</v>
      </c>
      <c r="T14" s="45">
        <f t="shared" si="0"/>
        <v>1.9607030433188829E-12</v>
      </c>
    </row>
    <row r="15" spans="2:25" ht="15" customHeight="1" x14ac:dyDescent="0.3">
      <c r="H15" s="64"/>
      <c r="I15" s="43">
        <v>9</v>
      </c>
      <c r="J15" s="45">
        <f t="shared" si="1"/>
        <v>1.4156561943133805E-4</v>
      </c>
      <c r="K15" s="45">
        <f t="shared" si="0"/>
        <v>9.07600138706742E-5</v>
      </c>
      <c r="L15" s="45">
        <f t="shared" si="0"/>
        <v>2.9093858208278644E-5</v>
      </c>
      <c r="M15" s="45">
        <f t="shared" si="0"/>
        <v>6.2175147354322087E-6</v>
      </c>
      <c r="N15" s="45">
        <f t="shared" si="0"/>
        <v>9.965373759104078E-7</v>
      </c>
      <c r="O15" s="45">
        <f t="shared" si="0"/>
        <v>1.2777925378151824E-7</v>
      </c>
      <c r="P15" s="45">
        <f t="shared" si="0"/>
        <v>1.3653558554895538E-8</v>
      </c>
      <c r="Q15" s="45">
        <f t="shared" si="0"/>
        <v>1.250502537070972E-9</v>
      </c>
      <c r="R15" s="45">
        <f t="shared" si="0"/>
        <v>1.0021468141927789E-10</v>
      </c>
      <c r="S15" s="45">
        <f t="shared" si="0"/>
        <v>7.1388063415357571E-12</v>
      </c>
      <c r="T15" s="45">
        <f t="shared" si="0"/>
        <v>4.5768044895398749E-13</v>
      </c>
    </row>
    <row r="16" spans="2:25" ht="15" customHeight="1" x14ac:dyDescent="0.3">
      <c r="H16" s="64"/>
      <c r="I16" s="43">
        <v>10</v>
      </c>
      <c r="J16" s="45">
        <f t="shared" si="1"/>
        <v>2.9740676351121451E-5</v>
      </c>
      <c r="K16" s="45">
        <f t="shared" si="0"/>
        <v>1.9067229804763491E-5</v>
      </c>
      <c r="L16" s="45">
        <f t="shared" si="0"/>
        <v>6.1121550857728262E-6</v>
      </c>
      <c r="M16" s="45">
        <f t="shared" si="0"/>
        <v>1.3062005746706325E-6</v>
      </c>
      <c r="N16" s="45">
        <f t="shared" si="0"/>
        <v>2.0935659157781682E-7</v>
      </c>
      <c r="O16" s="45">
        <f t="shared" si="0"/>
        <v>2.6844381046537454E-8</v>
      </c>
      <c r="P16" s="45">
        <f t="shared" si="0"/>
        <v>2.8683946543898199E-9</v>
      </c>
      <c r="Q16" s="45">
        <f t="shared" si="0"/>
        <v>2.627106170317169E-10</v>
      </c>
      <c r="R16" s="45">
        <f t="shared" si="0"/>
        <v>2.1053504499848301E-11</v>
      </c>
      <c r="S16" s="45">
        <f t="shared" si="0"/>
        <v>1.4997492314150753E-12</v>
      </c>
      <c r="T16" s="45">
        <f t="shared" si="0"/>
        <v>9.6151354822266295E-14</v>
      </c>
    </row>
    <row r="17" ht="16.5" customHeight="1" x14ac:dyDescent="0.3"/>
  </sheetData>
  <mergeCells count="9">
    <mergeCell ref="D4:E5"/>
    <mergeCell ref="B2:F2"/>
    <mergeCell ref="B5:C5"/>
    <mergeCell ref="B4:C4"/>
    <mergeCell ref="V4:Y4"/>
    <mergeCell ref="V2:Y2"/>
    <mergeCell ref="H2:T2"/>
    <mergeCell ref="J4:T4"/>
    <mergeCell ref="H6:H16"/>
  </mergeCells>
  <conditionalFormatting sqref="J6:T16">
    <cfRule type="colorScale" priority="2">
      <colorScale>
        <cfvo type="min"/>
        <cfvo type="max"/>
        <color rgb="FFFCFCFF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6:Y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Sheet1 - Wskaźniki siły</vt:lpstr>
      <vt:lpstr>Sheet2 - Ocena wyniku meczu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Bets</dc:creator>
  <cp:lastModifiedBy>Lukasz</cp:lastModifiedBy>
  <dcterms:created xsi:type="dcterms:W3CDTF">2019-05-18T11:51:49Z</dcterms:created>
  <dcterms:modified xsi:type="dcterms:W3CDTF">2022-01-12T12:00:25Z</dcterms:modified>
</cp:coreProperties>
</file>